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konet-my.sharepoint.com/personal/lena_stengarde_vxa_se/Documents/Skrivbordet/"/>
    </mc:Choice>
  </mc:AlternateContent>
  <xr:revisionPtr revIDLastSave="0" documentId="8_{EDA7520D-375B-487B-B099-09F9DEEAE5EB}" xr6:coauthVersionLast="47" xr6:coauthVersionMax="47" xr10:uidLastSave="{00000000-0000-0000-0000-000000000000}"/>
  <workbookProtection workbookAlgorithmName="SHA-512" workbookHashValue="//VGX6mPPUyAT7kdq0Z+sGW6+IRs7sbndTB6i3QyGC7J2+qzYWhzAA2PRAGQJA4ntIBIgwBeP/TRlaM06HK7ug==" workbookSaltValue="q30so9y7D/thK+kIm+pcdw==" workbookSpinCount="100000" lockStructure="1"/>
  <bookViews>
    <workbookView xWindow="-110" yWindow="-110" windowWidth="19420" windowHeight="11500" xr2:uid="{00000000-000D-0000-FFFF-FFFF00000000}"/>
  </bookViews>
  <sheets>
    <sheet name="Mycoplasmakalkyl Köttraskalv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2" l="1"/>
  <c r="D19" i="12"/>
  <c r="I16" i="12" s="1"/>
  <c r="I15" i="12"/>
  <c r="D20" i="12"/>
  <c r="I17" i="12" s="1"/>
  <c r="I9" i="12"/>
  <c r="I8" i="12"/>
  <c r="I6" i="12"/>
  <c r="E20" i="12"/>
  <c r="K17" i="12" s="1"/>
  <c r="C20" i="12"/>
  <c r="H17" i="12" s="1"/>
  <c r="E19" i="12"/>
  <c r="K16" i="12" s="1"/>
  <c r="C19" i="12"/>
  <c r="H16" i="12" s="1"/>
  <c r="L15" i="12"/>
  <c r="K15" i="12"/>
  <c r="J15" i="12"/>
  <c r="H15" i="12"/>
  <c r="L9" i="12"/>
  <c r="K9" i="12"/>
  <c r="J9" i="12"/>
  <c r="H9" i="12"/>
  <c r="L8" i="12"/>
  <c r="K8" i="12"/>
  <c r="J8" i="12"/>
  <c r="H8" i="12"/>
  <c r="L6" i="12"/>
  <c r="K6" i="12"/>
  <c r="J6" i="12"/>
  <c r="L17" i="12" l="1"/>
  <c r="I20" i="12"/>
  <c r="I24" i="12" s="1"/>
  <c r="K20" i="12"/>
  <c r="J17" i="12"/>
  <c r="H20" i="12"/>
  <c r="L16" i="12"/>
  <c r="J16" i="12"/>
  <c r="J20" i="12" l="1"/>
  <c r="I26" i="12" s="1"/>
  <c r="L20" i="12"/>
  <c r="I22" i="12"/>
  <c r="H24" i="12"/>
  <c r="H22" i="12"/>
  <c r="K24" i="12"/>
  <c r="K22" i="12"/>
  <c r="L24" i="12"/>
  <c r="L22" i="12"/>
  <c r="K26" i="12" l="1"/>
  <c r="J24" i="12"/>
  <c r="J22" i="12"/>
  <c r="H26" i="12"/>
  <c r="L26" i="12"/>
</calcChain>
</file>

<file path=xl/sharedStrings.xml><?xml version="1.0" encoding="utf-8"?>
<sst xmlns="http://schemas.openxmlformats.org/spreadsheetml/2006/main" count="55" uniqueCount="51">
  <si>
    <t>Timkostnad, kr/h</t>
  </si>
  <si>
    <t>Basnivå</t>
  </si>
  <si>
    <t>Utbrott</t>
  </si>
  <si>
    <t>Kadaverkostnad</t>
  </si>
  <si>
    <t xml:space="preserve">Veterinärbesök och rådgivning, kronor </t>
  </si>
  <si>
    <t>Hälsonyckeltal</t>
  </si>
  <si>
    <t>Övriga kostnader</t>
  </si>
  <si>
    <t>Övrig kostnad 1</t>
  </si>
  <si>
    <t>Övrig kostnad 2</t>
  </si>
  <si>
    <t>Antal djur till slakt</t>
  </si>
  <si>
    <t xml:space="preserve">Antal veterinärbesök </t>
  </si>
  <si>
    <t>Nedsatt slaktvikt per sjuk kalv kg</t>
  </si>
  <si>
    <t>Mina tal att fylla i</t>
  </si>
  <si>
    <t>Slaktpris kr/kg</t>
  </si>
  <si>
    <t>Slaktvikt, kg</t>
  </si>
  <si>
    <t>Kostnadspost</t>
  </si>
  <si>
    <t>Inköpta kalvar, antal</t>
  </si>
  <si>
    <t>Uppfödningskostnad per djur</t>
  </si>
  <si>
    <t>Dikalvspris,  tjur, kr/kg</t>
  </si>
  <si>
    <t xml:space="preserve">Tid (månader) in i uppfödningen som de dör. </t>
  </si>
  <si>
    <r>
      <rPr>
        <b/>
        <sz val="11"/>
        <rFont val="Calibri"/>
        <family val="2"/>
        <scheme val="minor"/>
      </rPr>
      <t xml:space="preserve">Kostnader dödlighet  </t>
    </r>
    <r>
      <rPr>
        <sz val="11"/>
        <rFont val="Calibri"/>
        <family val="2"/>
        <scheme val="minor"/>
      </rPr>
      <t>antal döda kalvar*kostnader dödlighet</t>
    </r>
  </si>
  <si>
    <r>
      <rPr>
        <b/>
        <sz val="11"/>
        <rFont val="Calibri"/>
        <family val="2"/>
        <scheme val="minor"/>
      </rPr>
      <t xml:space="preserve">Värdeförlust inköpspris </t>
    </r>
    <r>
      <rPr>
        <sz val="11"/>
        <color theme="1"/>
        <rFont val="Calibri"/>
        <family val="2"/>
        <scheme val="minor"/>
      </rPr>
      <t>antal döda kalvar*inköpsvikt (kg)* dikalvspris (kr/kg)</t>
    </r>
  </si>
  <si>
    <t>Uppfödningstid (från inköp till slakt),  månader</t>
  </si>
  <si>
    <t>Extra arbetstid per sjukt djur, h/kalv</t>
  </si>
  <si>
    <t>Dödlighet % av inköpta</t>
  </si>
  <si>
    <t>Extra arbetstid per dött djur, h/kalv</t>
  </si>
  <si>
    <t>Läkemedelskostnad, kr/djur</t>
  </si>
  <si>
    <t>Döda (avlivade) tjurar under uppfödningen, antal</t>
  </si>
  <si>
    <t>Sjukdom, antal behandlade kalvar</t>
  </si>
  <si>
    <t>Sjukdom % av levande födda</t>
  </si>
  <si>
    <t>Sjuklighet</t>
  </si>
  <si>
    <r>
      <rPr>
        <b/>
        <sz val="11"/>
        <rFont val="Calibri"/>
        <family val="2"/>
        <scheme val="minor"/>
      </rPr>
      <t xml:space="preserve">Kostnader sjukdom </t>
    </r>
    <r>
      <rPr>
        <sz val="11"/>
        <rFont val="Calibri"/>
        <family val="2"/>
        <scheme val="minor"/>
      </rPr>
      <t>antal behandlade kalvar* kostnader sjuklighet+ antal veterinärbesök*kostnad för veterinär, provtagning och rådgivning</t>
    </r>
  </si>
  <si>
    <t>Mina tal 1</t>
  </si>
  <si>
    <t>Mina tal 2</t>
  </si>
  <si>
    <t>Djurhälsokostnad per kg slaktvikt</t>
  </si>
  <si>
    <t>Djurhälsokostnad per slaktdjur</t>
  </si>
  <si>
    <t>Bas/Sjuklighet/Utbrott</t>
  </si>
  <si>
    <t xml:space="preserve">Kostnadskalkyl för djurhälsokostnader för Mycoplasma bovis för inköpta köttraskalvar </t>
  </si>
  <si>
    <t>Indata jämförelsestal</t>
  </si>
  <si>
    <t>Beräknad låst cell</t>
  </si>
  <si>
    <t xml:space="preserve">Basnivå </t>
  </si>
  <si>
    <t>Schablonvärden</t>
  </si>
  <si>
    <t xml:space="preserve">                Jämförelsestal från besättningar</t>
  </si>
  <si>
    <t>Mitt resultat 1</t>
  </si>
  <si>
    <t>Mitt resultat 2</t>
  </si>
  <si>
    <r>
      <rPr>
        <b/>
        <sz val="11"/>
        <color theme="1"/>
        <rFont val="Calibri"/>
        <family val="2"/>
        <scheme val="minor"/>
      </rPr>
      <t>Sjukdom kr/kalv:</t>
    </r>
    <r>
      <rPr>
        <sz val="11"/>
        <color theme="1"/>
        <rFont val="Calibri"/>
        <family val="2"/>
        <scheme val="minor"/>
      </rPr>
      <t xml:space="preserve"> läkemedelkostnad+extra arbete (kr/timme)*antal timmar +nedsatt slaktvikt,kg*dikalvspris kr/kg</t>
    </r>
  </si>
  <si>
    <t>Resultat</t>
  </si>
  <si>
    <r>
      <rPr>
        <b/>
        <sz val="14"/>
        <color theme="1"/>
        <rFont val="Calibri"/>
        <family val="2"/>
        <scheme val="minor"/>
      </rPr>
      <t>DJURHÄLSOKOSTNAD</t>
    </r>
    <r>
      <rPr>
        <b/>
        <sz val="11"/>
        <color theme="1"/>
        <rFont val="Calibri"/>
        <family val="2"/>
        <scheme val="minor"/>
      </rPr>
      <t>:</t>
    </r>
    <r>
      <rPr>
        <sz val="11"/>
        <color theme="1"/>
        <rFont val="Calibri"/>
        <family val="2"/>
        <scheme val="minor"/>
      </rPr>
      <t xml:space="preserve">                    Summa av kostnader sjukdom, dödlighet, övriga kostnader samt värdeförlust av inköpspris</t>
    </r>
  </si>
  <si>
    <r>
      <rPr>
        <b/>
        <sz val="14"/>
        <color theme="1"/>
        <rFont val="Calibri"/>
        <family val="2"/>
        <scheme val="minor"/>
      </rPr>
      <t>Ökade djurhälsokostnader</t>
    </r>
    <r>
      <rPr>
        <sz val="11"/>
        <color theme="1"/>
        <rFont val="Calibri"/>
        <family val="2"/>
        <scheme val="minor"/>
      </rPr>
      <t xml:space="preserve">               med M. bovis mot basnivå utan M.bovis</t>
    </r>
  </si>
  <si>
    <t>Inköpsvikt per kalv, kg1</t>
  </si>
  <si>
    <r>
      <rPr>
        <b/>
        <sz val="11"/>
        <color theme="1"/>
        <rFont val="Calibri"/>
        <family val="2"/>
        <scheme val="minor"/>
      </rPr>
      <t>Dödlighet kr/kalv</t>
    </r>
    <r>
      <rPr>
        <sz val="11"/>
        <color theme="1"/>
        <rFont val="Calibri"/>
        <family val="2"/>
        <scheme val="minor"/>
      </rPr>
      <t>: kadaverkostnad 100-300 kg+ extra arbete kr/h* antal timmar +uppfödningskostnad per djur*(tid i uppfödning innan död/uppfödningstid)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</si>
</sst>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quot;kr&quot;"/>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rgb="FF3F3F3F"/>
      <name val="Calibri"/>
      <family val="2"/>
      <scheme val="minor"/>
    </font>
    <font>
      <i/>
      <sz val="11"/>
      <color rgb="FF7F7F7F"/>
      <name val="Calibri"/>
      <family val="2"/>
      <scheme val="minor"/>
    </font>
    <font>
      <i/>
      <sz val="11"/>
      <color theme="0" tint="-0.34998626667073579"/>
      <name val="Calibri"/>
      <family val="2"/>
      <scheme val="minor"/>
    </font>
    <font>
      <sz val="11"/>
      <color theme="4"/>
      <name val="Calibri"/>
      <family val="2"/>
      <scheme val="minor"/>
    </font>
    <font>
      <b/>
      <sz val="11"/>
      <color theme="4" tint="-0.499984740745262"/>
      <name val="Calibri"/>
      <family val="2"/>
      <scheme val="minor"/>
    </font>
    <font>
      <b/>
      <sz val="10"/>
      <color theme="1"/>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4"/>
      <color rgb="FF3F3F3F"/>
      <name val="Calibri"/>
      <family val="2"/>
      <scheme val="minor"/>
    </font>
    <font>
      <vertAlign val="superscript"/>
      <sz val="10"/>
      <color theme="1"/>
      <name val="Aptos"/>
      <family val="2"/>
    </font>
    <font>
      <vertAlign val="superscript"/>
      <sz val="11"/>
      <color rgb="FF000000"/>
      <name val="Calibri"/>
      <family val="2"/>
    </font>
  </fonts>
  <fills count="9">
    <fill>
      <patternFill patternType="none"/>
    </fill>
    <fill>
      <patternFill patternType="gray125"/>
    </fill>
    <fill>
      <patternFill patternType="solid">
        <fgColor rgb="FFF2F2F2"/>
      </patternFill>
    </fill>
    <fill>
      <patternFill patternType="solid">
        <fgColor theme="8" tint="0.599963377788628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ECEDD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style="thin">
        <color rgb="FF7F7F7F"/>
      </top>
      <bottom style="medium">
        <color indexed="64"/>
      </bottom>
      <diagonal/>
    </border>
    <border>
      <left/>
      <right/>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ck">
        <color indexed="64"/>
      </right>
      <top style="thick">
        <color indexed="64"/>
      </top>
      <bottom style="thick">
        <color indexed="64"/>
      </bottom>
      <diagonal/>
    </border>
    <border>
      <left style="thin">
        <color rgb="FF7F7F7F"/>
      </left>
      <right style="medium">
        <color indexed="64"/>
      </right>
      <top style="thin">
        <color rgb="FF7F7F7F"/>
      </top>
      <bottom style="thin">
        <color rgb="FF7F7F7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9" fontId="1" fillId="0" borderId="0" applyFont="0" applyFill="0" applyBorder="0" applyAlignment="0" applyProtection="0"/>
    <xf numFmtId="0" fontId="6" fillId="2" borderId="3" applyNumberFormat="0" applyAlignment="0" applyProtection="0"/>
    <xf numFmtId="0" fontId="10" fillId="3" borderId="1"/>
    <xf numFmtId="0" fontId="4" fillId="4" borderId="1"/>
    <xf numFmtId="0" fontId="9" fillId="5" borderId="2"/>
    <xf numFmtId="0" fontId="7" fillId="0" borderId="0" applyNumberFormat="0" applyFill="0" applyBorder="0" applyAlignment="0" applyProtection="0"/>
    <xf numFmtId="0" fontId="8" fillId="7" borderId="0" applyBorder="0"/>
  </cellStyleXfs>
  <cellXfs count="50">
    <xf numFmtId="0" fontId="0" fillId="0" borderId="0" xfId="0"/>
    <xf numFmtId="0" fontId="0" fillId="0" borderId="0" xfId="0" applyAlignment="1">
      <alignment horizontal="center"/>
    </xf>
    <xf numFmtId="0" fontId="0" fillId="0" borderId="0" xfId="0" applyAlignment="1">
      <alignment wrapText="1"/>
    </xf>
    <xf numFmtId="0" fontId="10" fillId="3" borderId="1" xfId="3" applyAlignment="1" applyProtection="1">
      <alignment horizontal="center"/>
      <protection locked="0"/>
    </xf>
    <xf numFmtId="0" fontId="12" fillId="0" borderId="0" xfId="0" applyFont="1"/>
    <xf numFmtId="0" fontId="5" fillId="3" borderId="1" xfId="3" applyFont="1"/>
    <xf numFmtId="0" fontId="5" fillId="4" borderId="1" xfId="4" applyFont="1"/>
    <xf numFmtId="0" fontId="4" fillId="4" borderId="1" xfId="4"/>
    <xf numFmtId="0" fontId="3" fillId="0" borderId="0" xfId="0" applyFont="1"/>
    <xf numFmtId="0" fontId="3" fillId="0" borderId="0" xfId="0" applyFont="1" applyAlignment="1">
      <alignment horizontal="center"/>
    </xf>
    <xf numFmtId="0" fontId="11" fillId="0" borderId="0" xfId="0" applyFont="1" applyAlignment="1">
      <alignment horizontal="center" wrapText="1"/>
    </xf>
    <xf numFmtId="0" fontId="3" fillId="0" borderId="0" xfId="0" applyFont="1" applyAlignment="1">
      <alignment wrapText="1"/>
    </xf>
    <xf numFmtId="0" fontId="4" fillId="5" borderId="1" xfId="5" applyFont="1" applyBorder="1"/>
    <xf numFmtId="0" fontId="4" fillId="4" borderId="1" xfId="4" applyAlignment="1">
      <alignment horizontal="center"/>
    </xf>
    <xf numFmtId="9" fontId="4" fillId="5" borderId="2" xfId="1" applyFont="1" applyFill="1" applyBorder="1" applyAlignment="1" applyProtection="1">
      <alignment horizontal="center"/>
    </xf>
    <xf numFmtId="0" fontId="4" fillId="0" borderId="0" xfId="6" applyFont="1" applyProtection="1"/>
    <xf numFmtId="0" fontId="4" fillId="5" borderId="2" xfId="5" applyFont="1" applyAlignment="1">
      <alignment horizontal="center"/>
    </xf>
    <xf numFmtId="0" fontId="2" fillId="0" borderId="0" xfId="0" applyFont="1" applyAlignment="1">
      <alignment wrapText="1"/>
    </xf>
    <xf numFmtId="0" fontId="0" fillId="6" borderId="0" xfId="0" applyFill="1"/>
    <xf numFmtId="0" fontId="0" fillId="0" borderId="4" xfId="0" applyBorder="1" applyAlignment="1">
      <alignment wrapText="1"/>
    </xf>
    <xf numFmtId="164" fontId="4" fillId="5" borderId="8" xfId="5" applyNumberFormat="1" applyFont="1" applyBorder="1" applyAlignment="1">
      <alignment horizontal="center"/>
    </xf>
    <xf numFmtId="164" fontId="4" fillId="5" borderId="9" xfId="5" applyNumberFormat="1" applyFont="1" applyBorder="1" applyAlignment="1">
      <alignment horizontal="center"/>
    </xf>
    <xf numFmtId="0" fontId="4" fillId="0" borderId="11" xfId="0" applyFont="1" applyBorder="1" applyAlignment="1">
      <alignment wrapText="1"/>
    </xf>
    <xf numFmtId="164" fontId="4" fillId="5" borderId="2" xfId="5" applyNumberFormat="1" applyFont="1" applyAlignment="1">
      <alignment horizontal="center"/>
    </xf>
    <xf numFmtId="164" fontId="4" fillId="5" borderId="17" xfId="5" applyNumberFormat="1" applyFont="1" applyBorder="1" applyAlignment="1">
      <alignment horizontal="center"/>
    </xf>
    <xf numFmtId="0" fontId="4" fillId="0" borderId="5" xfId="0" applyFont="1" applyBorder="1" applyAlignment="1">
      <alignment wrapText="1"/>
    </xf>
    <xf numFmtId="164" fontId="4" fillId="5" borderId="6" xfId="5" applyNumberFormat="1" applyFont="1" applyBorder="1" applyAlignment="1">
      <alignment horizontal="center"/>
    </xf>
    <xf numFmtId="164" fontId="4" fillId="5" borderId="10" xfId="5" applyNumberFormat="1" applyFont="1" applyBorder="1" applyAlignment="1">
      <alignment horizontal="center"/>
    </xf>
    <xf numFmtId="0" fontId="4" fillId="5" borderId="8" xfId="5" applyFont="1" applyBorder="1" applyAlignment="1">
      <alignment horizontal="center"/>
    </xf>
    <xf numFmtId="0" fontId="4" fillId="5" borderId="9" xfId="5" applyFont="1" applyBorder="1" applyAlignment="1">
      <alignment horizontal="center"/>
    </xf>
    <xf numFmtId="0" fontId="13" fillId="0" borderId="4" xfId="0" applyFont="1" applyBorder="1" applyAlignment="1">
      <alignment wrapText="1"/>
    </xf>
    <xf numFmtId="0" fontId="13" fillId="0" borderId="14" xfId="0" applyFont="1" applyBorder="1" applyAlignment="1">
      <alignment wrapText="1"/>
    </xf>
    <xf numFmtId="0" fontId="13" fillId="0" borderId="14" xfId="0" applyFont="1" applyBorder="1"/>
    <xf numFmtId="0" fontId="13" fillId="0" borderId="15" xfId="0" applyFont="1" applyBorder="1"/>
    <xf numFmtId="0" fontId="0" fillId="0" borderId="5" xfId="0" applyBorder="1" applyAlignment="1">
      <alignment wrapText="1"/>
    </xf>
    <xf numFmtId="1" fontId="4" fillId="5" borderId="6" xfId="5" applyNumberFormat="1" applyFont="1" applyBorder="1" applyAlignment="1">
      <alignment horizontal="center"/>
    </xf>
    <xf numFmtId="1" fontId="4" fillId="5" borderId="10" xfId="5" applyNumberFormat="1" applyFont="1" applyBorder="1" applyAlignment="1">
      <alignment horizontal="center"/>
    </xf>
    <xf numFmtId="0" fontId="2" fillId="8" borderId="18" xfId="0" applyFont="1" applyFill="1" applyBorder="1" applyAlignment="1">
      <alignment wrapText="1"/>
    </xf>
    <xf numFmtId="164" fontId="13" fillId="8" borderId="19" xfId="5" applyNumberFormat="1" applyFont="1" applyFill="1" applyBorder="1" applyAlignment="1">
      <alignment horizontal="center"/>
    </xf>
    <xf numFmtId="164" fontId="13" fillId="8" borderId="16" xfId="5" applyNumberFormat="1" applyFont="1" applyFill="1" applyBorder="1" applyAlignment="1">
      <alignment horizontal="center"/>
    </xf>
    <xf numFmtId="0" fontId="0" fillId="0" borderId="11" xfId="0" applyBorder="1" applyAlignment="1">
      <alignment wrapText="1"/>
    </xf>
    <xf numFmtId="0" fontId="0" fillId="0" borderId="12" xfId="0" applyBorder="1"/>
    <xf numFmtId="0" fontId="3" fillId="0" borderId="11" xfId="0" applyFont="1" applyBorder="1" applyAlignment="1">
      <alignment wrapText="1"/>
    </xf>
    <xf numFmtId="164" fontId="14" fillId="0" borderId="0" xfId="0" applyNumberFormat="1" applyFont="1" applyAlignment="1">
      <alignment horizontal="center"/>
    </xf>
    <xf numFmtId="164" fontId="14" fillId="0" borderId="12" xfId="0" applyNumberFormat="1" applyFont="1" applyBorder="1" applyAlignment="1">
      <alignment horizontal="center"/>
    </xf>
    <xf numFmtId="0" fontId="2" fillId="0" borderId="11" xfId="0" applyFont="1" applyBorder="1" applyAlignment="1">
      <alignment wrapText="1"/>
    </xf>
    <xf numFmtId="164" fontId="15" fillId="0" borderId="7" xfId="2" applyNumberFormat="1" applyFont="1" applyFill="1" applyBorder="1" applyAlignment="1" applyProtection="1">
      <alignment horizontal="center" vertical="center"/>
    </xf>
    <xf numFmtId="164" fontId="15" fillId="0" borderId="13" xfId="2" applyNumberFormat="1" applyFont="1" applyFill="1" applyBorder="1" applyAlignment="1" applyProtection="1">
      <alignment horizontal="center" vertical="center"/>
    </xf>
    <xf numFmtId="0" fontId="16" fillId="0" borderId="0" xfId="0" applyFont="1" applyAlignment="1">
      <alignment vertical="center"/>
    </xf>
    <xf numFmtId="0" fontId="17" fillId="0" borderId="0" xfId="0" applyFont="1" applyAlignment="1">
      <alignment vertical="center"/>
    </xf>
  </cellXfs>
  <cellStyles count="8">
    <cellStyle name="Beräknad låst cell" xfId="5" xr:uid="{C5D1A62A-169A-4224-A360-AAD6B0BAD7DA}"/>
    <cellStyle name="Förklarande text" xfId="6" builtinId="53"/>
    <cellStyle name="Indata projektet" xfId="4" xr:uid="{2D292B6C-ACCD-45D7-A699-A8C27980F761}"/>
    <cellStyle name="Kontrollruta beräknad" xfId="7" xr:uid="{BCC623B6-3E61-4C4F-9FAE-006E4D41460C}"/>
    <cellStyle name="Mina tal att fylla i" xfId="3" xr:uid="{1C671C19-0208-43A6-B2CB-46CAD860A615}"/>
    <cellStyle name="Normal" xfId="0" builtinId="0"/>
    <cellStyle name="Procent" xfId="1" builtinId="5"/>
    <cellStyle name="Utdata" xfId="2" builtinId="21"/>
  </cellStyles>
  <dxfs count="0"/>
  <tableStyles count="1" defaultTableStyle="TableStyleMedium2" defaultPivotStyle="PivotStyleLight16">
    <tableStyle name="Tabellformat 1" pivot="0" count="0" xr9:uid="{267C061B-8E6A-4C50-A6DA-2A068B0837E3}"/>
  </tableStyles>
  <colors>
    <mruColors>
      <color rgb="FFECEDDF"/>
      <color rgb="FFBDD7EE"/>
      <color rgb="FF69BFFF"/>
      <color rgb="FFFFABFF"/>
      <color rgb="FFEAB4D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9526</xdr:rowOff>
    </xdr:from>
    <xdr:to>
      <xdr:col>20</xdr:col>
      <xdr:colOff>3975</xdr:colOff>
      <xdr:row>22</xdr:row>
      <xdr:rowOff>161925</xdr:rowOff>
    </xdr:to>
    <xdr:sp macro="" textlink="">
      <xdr:nvSpPr>
        <xdr:cNvPr id="4" name="textruta 3">
          <a:extLst>
            <a:ext uri="{FF2B5EF4-FFF2-40B4-BE49-F238E27FC236}">
              <a16:creationId xmlns:a16="http://schemas.microsoft.com/office/drawing/2014/main" id="{BEF39C74-3DCE-4F17-AFF6-E7B292C2561C}"/>
            </a:ext>
          </a:extLst>
        </xdr:cNvPr>
        <xdr:cNvSpPr txBox="1"/>
      </xdr:nvSpPr>
      <xdr:spPr>
        <a:xfrm>
          <a:off x="14182725" y="1600201"/>
          <a:ext cx="6452400" cy="73056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Information</a:t>
          </a:r>
          <a:r>
            <a:rPr lang="sv-SE" sz="1200" b="1" baseline="0">
              <a:solidFill>
                <a:schemeClr val="dk1"/>
              </a:solidFill>
              <a:effectLst/>
              <a:latin typeface="+mn-lt"/>
              <a:ea typeface="+mn-ea"/>
              <a:cs typeface="+mn-cs"/>
            </a:rPr>
            <a:t> om Mycoplasmakalkylen</a:t>
          </a:r>
          <a:endParaRPr lang="sv-SE" sz="1200" b="1">
            <a:solidFill>
              <a:schemeClr val="dk1"/>
            </a:solidFill>
            <a:effectLst/>
            <a:latin typeface="+mn-lt"/>
            <a:ea typeface="+mn-ea"/>
            <a:cs typeface="+mn-cs"/>
          </a:endParaRPr>
        </a:p>
        <a:p>
          <a:r>
            <a:rPr lang="sv-SE" sz="1200">
              <a:solidFill>
                <a:schemeClr val="dk1"/>
              </a:solidFill>
              <a:effectLst/>
              <a:latin typeface="+mn-lt"/>
              <a:ea typeface="+mn-ea"/>
              <a:cs typeface="+mn-cs"/>
            </a:rPr>
            <a:t>Schablonvärden för dikalvspris, slaktpris, uppfödningstid, inköpsvikt och slaktvikt är tagna från  Dashboard Nöt - Ungnöt, som tagits fram i samarbete mellan Gård &amp; Djurhälsan, LRF Kött, Sveriges nötköttsproducenter och Växa. </a:t>
          </a:r>
        </a:p>
        <a:p>
          <a:endParaRPr lang="sv-SE" sz="1200">
            <a:solidFill>
              <a:schemeClr val="dk1"/>
            </a:solidFill>
            <a:effectLst/>
            <a:latin typeface="+mn-lt"/>
            <a:ea typeface="+mn-ea"/>
            <a:cs typeface="+mn-cs"/>
          </a:endParaRPr>
        </a:p>
        <a:p>
          <a:r>
            <a:rPr lang="sv-SE" sz="1200">
              <a:solidFill>
                <a:schemeClr val="dk1"/>
              </a:solidFill>
              <a:effectLst/>
              <a:latin typeface="+mn-lt"/>
              <a:ea typeface="+mn-ea"/>
              <a:cs typeface="+mn-cs"/>
            </a:rPr>
            <a:t>Flera kostnadsposter/förutsättningar skiljer sig åt mellan lätt och tung köttras. Där schablonvärden för kostnadsposterna skiljer sig åt har ett genomsnittsvärde använts.</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solidFill>
                <a:schemeClr val="dk1"/>
              </a:solidFill>
              <a:effectLst/>
              <a:latin typeface="+mn-lt"/>
              <a:ea typeface="+mn-ea"/>
              <a:cs typeface="+mn-cs"/>
            </a:rPr>
            <a:t>Hälsonyckeltalen på basnivå baseras på nyckeltal från svenska ungnötsbesättningar som köper in köttrastjurar. Hälsonyckeltalen för medelnivå av sjuklighet och utbrott baseras på från erfarenheter från smittade svenska ungnötsbesättningar som har köpt in köttrastjurar 2020-2024.</a:t>
          </a:r>
          <a:endParaRPr lang="sv-SE"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200" baseline="0">
            <a:solidFill>
              <a:schemeClr val="dk1"/>
            </a:solidFill>
            <a:effectLst/>
            <a:latin typeface="+mn-lt"/>
            <a:ea typeface="+mn-ea"/>
            <a:cs typeface="+mn-cs"/>
          </a:endParaRPr>
        </a:p>
        <a:p>
          <a:pPr eaLnBrk="1" fontAlgn="auto" latinLnBrk="0" hangingPunct="1"/>
          <a:r>
            <a:rPr lang="sv-SE" sz="1200">
              <a:solidFill>
                <a:schemeClr val="dk1"/>
              </a:solidFill>
              <a:effectLst/>
              <a:latin typeface="+mn-lt"/>
              <a:ea typeface="+mn-ea"/>
              <a:cs typeface="+mn-cs"/>
            </a:rPr>
            <a:t>I de fallbesättningar som denna rapport bygger på har både lätt och tung köttras fötts upp. Kostnadsberäkningarna baseras därför på att besättningarna har en blandning av tung och lätt köttras. </a:t>
          </a:r>
          <a:endParaRPr lang="sv-SE" sz="1200">
            <a:effectLst/>
          </a:endParaRPr>
        </a:p>
        <a:p>
          <a:r>
            <a:rPr lang="sv-SE" sz="1200">
              <a:solidFill>
                <a:schemeClr val="dk1"/>
              </a:solidFill>
              <a:effectLst/>
              <a:latin typeface="+mn-lt"/>
              <a:ea typeface="+mn-ea"/>
              <a:cs typeface="+mn-cs"/>
            </a:rPr>
            <a:t>Besättningar i kategorin basnivå används som en baslinje, för djurhälsokostnader som antas finnas i besättningar även utan Mycoplasma bovis. Kostnadsberäkningarna i medel och utbrott syftar till att beskriva de ökade kostnader samt förlorade intäkter som har uppstått till följd av att djuren insjuknat av Mycoplasma bovis.</a:t>
          </a:r>
          <a:endParaRPr lang="sv-SE" sz="1200">
            <a:effectLst/>
          </a:endParaRPr>
        </a:p>
        <a:p>
          <a:pPr eaLnBrk="1" fontAlgn="auto" latinLnBrk="0" hangingPunct="1"/>
          <a:r>
            <a:rPr lang="sv-SE" sz="1200">
              <a:solidFill>
                <a:schemeClr val="dk1"/>
              </a:solidFill>
              <a:effectLst/>
              <a:latin typeface="+mn-lt"/>
              <a:ea typeface="+mn-ea"/>
              <a:cs typeface="+mn-cs"/>
            </a:rPr>
            <a:t>Att se vad en smitta kostar ger möjligheter att fundera över vilka investeringar som kan vara lönsamma för att förebygga sjukdomsutbrott.</a:t>
          </a:r>
        </a:p>
        <a:p>
          <a:pPr eaLnBrk="1" fontAlgn="auto" latinLnBrk="0" hangingPunct="1"/>
          <a:endParaRPr lang="sv-SE"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dk1"/>
              </a:solidFill>
              <a:effectLst/>
              <a:latin typeface="+mn-lt"/>
              <a:ea typeface="+mn-ea"/>
              <a:cs typeface="+mn-cs"/>
            </a:rPr>
            <a:t>Schablonvärden beskriver inte verkligheten på den enskilda gården och förutsättningar förändras över tid. Därför finns det två kolumner där det går att räkna på egna hälsonyckeltal och kostnadsposter för att se hur olika nivåer av sjuklighet skulle drabba den egna besättningen. </a:t>
          </a:r>
          <a:endParaRPr lang="sv-SE" sz="1200">
            <a:effectLst/>
          </a:endParaRPr>
        </a:p>
        <a:p>
          <a:pPr eaLnBrk="1" fontAlgn="auto" latinLnBrk="0" hangingPunct="1"/>
          <a:endParaRPr lang="sv-SE">
            <a:effectLst/>
          </a:endParaRPr>
        </a:p>
        <a:p>
          <a:r>
            <a:rPr lang="sv-SE" sz="1100">
              <a:solidFill>
                <a:schemeClr val="dk1"/>
              </a:solidFill>
              <a:effectLst/>
              <a:latin typeface="+mn-lt"/>
              <a:ea typeface="+mn-ea"/>
              <a:cs typeface="+mn-cs"/>
            </a:rPr>
            <a:t>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a:solidFill>
              <a:schemeClr val="dk1"/>
            </a:solidFill>
            <a:effectLst/>
            <a:latin typeface="+mn-lt"/>
            <a:ea typeface="+mn-ea"/>
            <a:cs typeface="+mn-cs"/>
          </a:endParaRPr>
        </a:p>
        <a:p>
          <a:endParaRPr lang="sv-SE" sz="1100"/>
        </a:p>
      </xdr:txBody>
    </xdr:sp>
    <xdr:clientData/>
  </xdr:twoCellAnchor>
  <xdr:twoCellAnchor>
    <xdr:from>
      <xdr:col>13</xdr:col>
      <xdr:colOff>143619</xdr:colOff>
      <xdr:row>18</xdr:row>
      <xdr:rowOff>507138</xdr:rowOff>
    </xdr:from>
    <xdr:to>
      <xdr:col>19</xdr:col>
      <xdr:colOff>274179</xdr:colOff>
      <xdr:row>20</xdr:row>
      <xdr:rowOff>123825</xdr:rowOff>
    </xdr:to>
    <xdr:sp macro="" textlink="">
      <xdr:nvSpPr>
        <xdr:cNvPr id="5" name="textruta 4">
          <a:extLst>
            <a:ext uri="{FF2B5EF4-FFF2-40B4-BE49-F238E27FC236}">
              <a16:creationId xmlns:a16="http://schemas.microsoft.com/office/drawing/2014/main" id="{826CEC96-E846-4F1B-A807-9B35159277A5}"/>
            </a:ext>
          </a:extLst>
        </xdr:cNvPr>
        <xdr:cNvSpPr txBox="1"/>
      </xdr:nvSpPr>
      <xdr:spPr>
        <a:xfrm>
          <a:off x="14326344" y="7050813"/>
          <a:ext cx="6140835" cy="1388337"/>
        </a:xfrm>
        <a:prstGeom prst="rect">
          <a:avLst/>
        </a:prstGeom>
        <a:solidFill>
          <a:schemeClr val="accent1">
            <a:lumMod val="40000"/>
            <a:lumOff val="60000"/>
          </a:schemeClr>
        </a:solidFill>
        <a:ln w="6350" cmpd="dbl">
          <a:solidFill>
            <a:srgbClr val="69B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300">
              <a:solidFill>
                <a:schemeClr val="dk1"/>
              </a:solidFill>
              <a:effectLst/>
              <a:latin typeface="+mn-lt"/>
              <a:ea typeface="+mn-ea"/>
              <a:cs typeface="+mn-cs"/>
            </a:rPr>
            <a:t>I de blå fälten kan du fylla i "Mina tal" i två olika versioner.</a:t>
          </a:r>
          <a:r>
            <a:rPr lang="sv-SE" sz="1300" baseline="0">
              <a:solidFill>
                <a:schemeClr val="dk1"/>
              </a:solidFill>
              <a:effectLst/>
              <a:latin typeface="+mn-lt"/>
              <a:ea typeface="+mn-ea"/>
              <a:cs typeface="+mn-cs"/>
            </a:rPr>
            <a:t> Det ger dig möjlighet att jämföra olika scenerier i din produktion med de beräkningar som har gjort utifrån schablonvärden på exempelgårdar.</a:t>
          </a:r>
        </a:p>
        <a:p>
          <a:pPr marL="0" marR="0" lvl="0" indent="0" defTabSz="914400" eaLnBrk="1" fontAlgn="auto" latinLnBrk="0" hangingPunct="1">
            <a:lnSpc>
              <a:spcPct val="100000"/>
            </a:lnSpc>
            <a:spcBef>
              <a:spcPts val="0"/>
            </a:spcBef>
            <a:spcAft>
              <a:spcPts val="0"/>
            </a:spcAft>
            <a:buClrTx/>
            <a:buSzTx/>
            <a:buFontTx/>
            <a:buNone/>
            <a:tabLst/>
            <a:defRPr/>
          </a:pPr>
          <a:r>
            <a:rPr lang="sv-SE" sz="1300" baseline="0">
              <a:solidFill>
                <a:schemeClr val="dk1"/>
              </a:solidFill>
              <a:effectLst/>
              <a:latin typeface="+mn-lt"/>
              <a:ea typeface="+mn-ea"/>
              <a:cs typeface="+mn-cs"/>
            </a:rPr>
            <a:t>Under övrig kostnad 1 och 2 kan du lägga in egna kostnader.</a:t>
          </a:r>
          <a:endParaRPr lang="sv-SE" sz="1100"/>
        </a:p>
      </xdr:txBody>
    </xdr:sp>
    <xdr:clientData/>
  </xdr:twoCellAnchor>
  <xdr:twoCellAnchor>
    <xdr:from>
      <xdr:col>1</xdr:col>
      <xdr:colOff>9526</xdr:colOff>
      <xdr:row>21</xdr:row>
      <xdr:rowOff>38100</xdr:rowOff>
    </xdr:from>
    <xdr:to>
      <xdr:col>5</xdr:col>
      <xdr:colOff>9525</xdr:colOff>
      <xdr:row>35</xdr:row>
      <xdr:rowOff>38100</xdr:rowOff>
    </xdr:to>
    <xdr:sp macro="" textlink="">
      <xdr:nvSpPr>
        <xdr:cNvPr id="7" name="textruta 6">
          <a:extLst>
            <a:ext uri="{FF2B5EF4-FFF2-40B4-BE49-F238E27FC236}">
              <a16:creationId xmlns:a16="http://schemas.microsoft.com/office/drawing/2014/main" id="{A9200C0D-0094-41CE-82E6-818B99555A16}"/>
            </a:ext>
          </a:extLst>
        </xdr:cNvPr>
        <xdr:cNvSpPr txBox="1"/>
      </xdr:nvSpPr>
      <xdr:spPr>
        <a:xfrm>
          <a:off x="361951" y="8543925"/>
          <a:ext cx="5124449" cy="3009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p>
        <a:p>
          <a:endParaRPr lang="sv-SE" sz="1200"/>
        </a:p>
        <a:p>
          <a:endParaRPr lang="sv-SE" sz="1200"/>
        </a:p>
        <a:p>
          <a:endParaRPr lang="sv-SE" sz="1200"/>
        </a:p>
        <a:p>
          <a:r>
            <a:rPr lang="sv-SE" sz="1200"/>
            <a:t>Projektet har finaniserats av Branschutvecklingspengen</a:t>
          </a:r>
          <a:r>
            <a:rPr lang="sv-SE" sz="1200" baseline="0"/>
            <a:t> och</a:t>
          </a:r>
          <a:r>
            <a:rPr lang="sv-SE" sz="1200"/>
            <a:t> genomförts i samarbete mellan Växa</a:t>
          </a:r>
          <a:r>
            <a:rPr lang="sv-SE" sz="1200" baseline="0"/>
            <a:t> och Gård &amp; Djurhälsan.</a:t>
          </a:r>
          <a:r>
            <a:rPr lang="sv-SE" sz="1200"/>
            <a:t> </a:t>
          </a:r>
        </a:p>
        <a:p>
          <a:endParaRPr lang="sv-SE" sz="1200"/>
        </a:p>
        <a:p>
          <a:r>
            <a:rPr lang="sv-SE" sz="1200"/>
            <a:t>Har du frågor eller förslag</a:t>
          </a:r>
          <a:r>
            <a:rPr lang="sv-SE" sz="1200" baseline="0"/>
            <a:t> på hur kalkylen kan förbättras? Hör gärna av dig!</a:t>
          </a:r>
        </a:p>
        <a:p>
          <a:endParaRPr lang="sv-SE" sz="1200" baseline="0"/>
        </a:p>
        <a:p>
          <a:r>
            <a:rPr lang="sv-SE" sz="1200" baseline="0"/>
            <a:t>Katinca.fungbrant@gardochdjurhalsan.se</a:t>
          </a:r>
        </a:p>
        <a:p>
          <a:r>
            <a:rPr lang="sv-SE" sz="1200" baseline="0"/>
            <a:t>Lena.stengarde@vxa.se</a:t>
          </a:r>
          <a:endParaRPr lang="sv-SE" sz="1200"/>
        </a:p>
      </xdr:txBody>
    </xdr:sp>
    <xdr:clientData/>
  </xdr:twoCellAnchor>
  <xdr:twoCellAnchor editAs="oneCell">
    <xdr:from>
      <xdr:col>3</xdr:col>
      <xdr:colOff>77746</xdr:colOff>
      <xdr:row>31</xdr:row>
      <xdr:rowOff>82193</xdr:rowOff>
    </xdr:from>
    <xdr:to>
      <xdr:col>4</xdr:col>
      <xdr:colOff>599146</xdr:colOff>
      <xdr:row>33</xdr:row>
      <xdr:rowOff>131541</xdr:rowOff>
    </xdr:to>
    <xdr:pic>
      <xdr:nvPicPr>
        <xdr:cNvPr id="8" name="Bildobjekt 7">
          <a:extLst>
            <a:ext uri="{FF2B5EF4-FFF2-40B4-BE49-F238E27FC236}">
              <a16:creationId xmlns:a16="http://schemas.microsoft.com/office/drawing/2014/main" id="{6507328F-7A76-465E-9FBC-4A19C0AF0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4871" y="10912118"/>
          <a:ext cx="1531050" cy="430348"/>
        </a:xfrm>
        <a:prstGeom prst="rect">
          <a:avLst/>
        </a:prstGeom>
      </xdr:spPr>
    </xdr:pic>
    <xdr:clientData/>
  </xdr:twoCellAnchor>
  <xdr:twoCellAnchor editAs="oneCell">
    <xdr:from>
      <xdr:col>1</xdr:col>
      <xdr:colOff>178469</xdr:colOff>
      <xdr:row>21</xdr:row>
      <xdr:rowOff>182406</xdr:rowOff>
    </xdr:from>
    <xdr:to>
      <xdr:col>1</xdr:col>
      <xdr:colOff>1790701</xdr:colOff>
      <xdr:row>23</xdr:row>
      <xdr:rowOff>104775</xdr:rowOff>
    </xdr:to>
    <xdr:pic>
      <xdr:nvPicPr>
        <xdr:cNvPr id="9" name="Bildobjekt 8">
          <a:extLst>
            <a:ext uri="{FF2B5EF4-FFF2-40B4-BE49-F238E27FC236}">
              <a16:creationId xmlns:a16="http://schemas.microsoft.com/office/drawing/2014/main" id="{81C486C1-F094-4241-BCC0-775FA25C28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444" y="8688231"/>
          <a:ext cx="1612232" cy="398619"/>
        </a:xfrm>
        <a:prstGeom prst="rect">
          <a:avLst/>
        </a:prstGeom>
      </xdr:spPr>
    </xdr:pic>
    <xdr:clientData/>
  </xdr:twoCellAnchor>
  <xdr:twoCellAnchor editAs="oneCell">
    <xdr:from>
      <xdr:col>1</xdr:col>
      <xdr:colOff>147580</xdr:colOff>
      <xdr:row>31</xdr:row>
      <xdr:rowOff>93143</xdr:rowOff>
    </xdr:from>
    <xdr:to>
      <xdr:col>1</xdr:col>
      <xdr:colOff>1971901</xdr:colOff>
      <xdr:row>33</xdr:row>
      <xdr:rowOff>127405</xdr:rowOff>
    </xdr:to>
    <xdr:pic>
      <xdr:nvPicPr>
        <xdr:cNvPr id="10" name="Bildobjekt 9">
          <a:extLst>
            <a:ext uri="{FF2B5EF4-FFF2-40B4-BE49-F238E27FC236}">
              <a16:creationId xmlns:a16="http://schemas.microsoft.com/office/drawing/2014/main" id="{06208F21-B8EE-41A0-B362-152FBC0F0E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9555" y="10923068"/>
          <a:ext cx="1824321" cy="415262"/>
        </a:xfrm>
        <a:prstGeom prst="rect">
          <a:avLst/>
        </a:prstGeom>
      </xdr:spPr>
    </xdr:pic>
    <xdr:clientData/>
  </xdr:twoCellAnchor>
  <xdr:twoCellAnchor>
    <xdr:from>
      <xdr:col>13</xdr:col>
      <xdr:colOff>142874</xdr:colOff>
      <xdr:row>17</xdr:row>
      <xdr:rowOff>95250</xdr:rowOff>
    </xdr:from>
    <xdr:to>
      <xdr:col>19</xdr:col>
      <xdr:colOff>295274</xdr:colOff>
      <xdr:row>18</xdr:row>
      <xdr:rowOff>291306</xdr:rowOff>
    </xdr:to>
    <xdr:sp macro="" textlink="">
      <xdr:nvSpPr>
        <xdr:cNvPr id="11" name="textruta 10">
          <a:extLst>
            <a:ext uri="{FF2B5EF4-FFF2-40B4-BE49-F238E27FC236}">
              <a16:creationId xmlns:a16="http://schemas.microsoft.com/office/drawing/2014/main" id="{6E51A9D4-FAF3-425B-9973-2F10D4E28DD4}"/>
            </a:ext>
          </a:extLst>
        </xdr:cNvPr>
        <xdr:cNvSpPr txBox="1"/>
      </xdr:nvSpPr>
      <xdr:spPr>
        <a:xfrm>
          <a:off x="14535149" y="6362700"/>
          <a:ext cx="6162675" cy="472281"/>
        </a:xfrm>
        <a:prstGeom prst="rect">
          <a:avLst/>
        </a:prstGeom>
        <a:solidFill>
          <a:schemeClr val="accent4">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300" b="1" baseline="0"/>
            <a:t>Schablonvärden och jämförelsestal uppdaterades i november 2025.</a:t>
          </a:r>
          <a:endParaRPr lang="sv-SE" sz="1300" b="1"/>
        </a:p>
      </xdr:txBody>
    </xdr:sp>
    <xdr:clientData/>
  </xdr:twoCellAnchor>
  <xdr:twoCellAnchor editAs="oneCell">
    <xdr:from>
      <xdr:col>12</xdr:col>
      <xdr:colOff>552449</xdr:colOff>
      <xdr:row>22</xdr:row>
      <xdr:rowOff>209549</xdr:rowOff>
    </xdr:from>
    <xdr:to>
      <xdr:col>20</xdr:col>
      <xdr:colOff>133350</xdr:colOff>
      <xdr:row>51</xdr:row>
      <xdr:rowOff>162863</xdr:rowOff>
    </xdr:to>
    <xdr:pic>
      <xdr:nvPicPr>
        <xdr:cNvPr id="12" name="Bildobjekt 11">
          <a:extLst>
            <a:ext uri="{FF2B5EF4-FFF2-40B4-BE49-F238E27FC236}">
              <a16:creationId xmlns:a16="http://schemas.microsoft.com/office/drawing/2014/main" id="{C73C020F-C5BC-1B8F-6871-A14B3E12F56E}"/>
            </a:ext>
          </a:extLst>
        </xdr:cNvPr>
        <xdr:cNvPicPr>
          <a:picLocks noChangeAspect="1"/>
        </xdr:cNvPicPr>
      </xdr:nvPicPr>
      <xdr:blipFill>
        <a:blip xmlns:r="http://schemas.openxmlformats.org/officeDocument/2006/relationships" r:embed="rId4"/>
        <a:stretch>
          <a:fillRect/>
        </a:stretch>
      </xdr:blipFill>
      <xdr:spPr>
        <a:xfrm>
          <a:off x="14344649" y="8953499"/>
          <a:ext cx="6581776" cy="584928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41BC-5359-4FFA-862E-1016049D3BE7}">
  <sheetPr codeName="Blad2"/>
  <dimension ref="B1:N31"/>
  <sheetViews>
    <sheetView tabSelected="1" zoomScaleNormal="100" workbookViewId="0">
      <selection activeCell="G6" sqref="G6"/>
    </sheetView>
  </sheetViews>
  <sheetFormatPr defaultRowHeight="14.5" x14ac:dyDescent="0.35"/>
  <cols>
    <col min="1" max="1" width="8.453125" customWidth="1"/>
    <col min="2" max="2" width="32.1796875" customWidth="1"/>
    <col min="3" max="3" width="14.453125" style="1" customWidth="1"/>
    <col min="4" max="5" width="15.1796875" style="1" customWidth="1"/>
    <col min="7" max="7" width="40.1796875" style="2" customWidth="1"/>
    <col min="8" max="8" width="15" customWidth="1"/>
    <col min="9" max="9" width="14.7265625" customWidth="1"/>
    <col min="10" max="10" width="13" customWidth="1"/>
    <col min="11" max="11" width="13.26953125" customWidth="1"/>
    <col min="12" max="12" width="16.26953125" customWidth="1"/>
    <col min="13" max="13" width="6.453125" customWidth="1"/>
    <col min="14" max="14" width="44.453125" customWidth="1"/>
    <col min="20" max="20" width="6.54296875" customWidth="1"/>
  </cols>
  <sheetData>
    <row r="1" spans="2:14" ht="53.5" customHeight="1" x14ac:dyDescent="0.65">
      <c r="B1" s="4" t="s">
        <v>37</v>
      </c>
      <c r="N1" s="5" t="s">
        <v>12</v>
      </c>
    </row>
    <row r="2" spans="2:14" x14ac:dyDescent="0.35">
      <c r="E2" s="6" t="s">
        <v>41</v>
      </c>
      <c r="J2" s="6" t="s">
        <v>42</v>
      </c>
      <c r="K2" s="6"/>
      <c r="L2" s="6"/>
      <c r="N2" s="7" t="s">
        <v>38</v>
      </c>
    </row>
    <row r="3" spans="2:14" ht="39" customHeight="1" x14ac:dyDescent="0.45">
      <c r="B3" s="8" t="s">
        <v>15</v>
      </c>
      <c r="C3" s="9" t="s">
        <v>32</v>
      </c>
      <c r="D3" s="9" t="s">
        <v>33</v>
      </c>
      <c r="E3" s="10" t="s">
        <v>36</v>
      </c>
      <c r="G3" s="11" t="s">
        <v>5</v>
      </c>
      <c r="H3" s="8" t="s">
        <v>32</v>
      </c>
      <c r="I3" s="8" t="s">
        <v>33</v>
      </c>
      <c r="J3" s="8" t="s">
        <v>1</v>
      </c>
      <c r="K3" s="8" t="s">
        <v>30</v>
      </c>
      <c r="L3" s="8" t="s">
        <v>2</v>
      </c>
      <c r="N3" s="12" t="s">
        <v>39</v>
      </c>
    </row>
    <row r="4" spans="2:14" ht="18" customHeight="1" x14ac:dyDescent="0.35">
      <c r="B4" t="s">
        <v>49</v>
      </c>
      <c r="C4" s="3">
        <v>295</v>
      </c>
      <c r="D4" s="3">
        <v>295</v>
      </c>
      <c r="E4" s="13">
        <v>295</v>
      </c>
      <c r="G4" t="s">
        <v>16</v>
      </c>
      <c r="H4" s="3">
        <v>500</v>
      </c>
      <c r="I4" s="3">
        <v>450</v>
      </c>
      <c r="J4" s="13">
        <v>200</v>
      </c>
      <c r="K4" s="13">
        <v>200</v>
      </c>
      <c r="L4" s="13">
        <v>200</v>
      </c>
    </row>
    <row r="5" spans="2:14" ht="18" customHeight="1" x14ac:dyDescent="0.35">
      <c r="B5" t="s">
        <v>18</v>
      </c>
      <c r="C5" s="3">
        <v>53</v>
      </c>
      <c r="D5" s="3">
        <v>50</v>
      </c>
      <c r="E5" s="13">
        <v>45</v>
      </c>
      <c r="G5" t="s">
        <v>28</v>
      </c>
      <c r="H5" s="3">
        <v>200</v>
      </c>
      <c r="I5" s="3">
        <v>6</v>
      </c>
      <c r="J5" s="13">
        <v>4</v>
      </c>
      <c r="K5" s="13">
        <v>8</v>
      </c>
      <c r="L5" s="13">
        <v>75</v>
      </c>
    </row>
    <row r="6" spans="2:14" ht="33" customHeight="1" x14ac:dyDescent="0.35">
      <c r="B6" t="s">
        <v>14</v>
      </c>
      <c r="C6" s="3">
        <v>385</v>
      </c>
      <c r="D6" s="3">
        <v>385</v>
      </c>
      <c r="E6" s="13">
        <v>365</v>
      </c>
      <c r="G6" t="s">
        <v>29</v>
      </c>
      <c r="H6" s="14">
        <f>H5/H4</f>
        <v>0.4</v>
      </c>
      <c r="I6" s="14">
        <f>I5/I4</f>
        <v>1.3333333333333334E-2</v>
      </c>
      <c r="J6" s="14">
        <f>J5/J4</f>
        <v>0.02</v>
      </c>
      <c r="K6" s="14">
        <f>K5/K4</f>
        <v>0.04</v>
      </c>
      <c r="L6" s="14">
        <f>L5/L4</f>
        <v>0.375</v>
      </c>
    </row>
    <row r="7" spans="2:14" ht="28.5" customHeight="1" x14ac:dyDescent="0.35">
      <c r="B7" t="s">
        <v>26</v>
      </c>
      <c r="C7" s="3">
        <v>250</v>
      </c>
      <c r="D7" s="3">
        <v>250</v>
      </c>
      <c r="E7" s="13">
        <v>250</v>
      </c>
      <c r="G7" s="2" t="s">
        <v>27</v>
      </c>
      <c r="H7" s="3">
        <v>42</v>
      </c>
      <c r="I7" s="3">
        <v>3</v>
      </c>
      <c r="J7" s="13">
        <v>2</v>
      </c>
      <c r="K7" s="13">
        <v>4</v>
      </c>
      <c r="L7" s="13">
        <v>20</v>
      </c>
    </row>
    <row r="8" spans="2:14" ht="25.5" customHeight="1" x14ac:dyDescent="0.35">
      <c r="B8" t="s">
        <v>23</v>
      </c>
      <c r="C8" s="3">
        <v>1.5</v>
      </c>
      <c r="D8" s="3">
        <v>1</v>
      </c>
      <c r="E8" s="13">
        <v>1.5</v>
      </c>
      <c r="G8" t="s">
        <v>24</v>
      </c>
      <c r="H8" s="14">
        <f>H7/H4</f>
        <v>8.4000000000000005E-2</v>
      </c>
      <c r="I8" s="14">
        <f>I7/I4</f>
        <v>6.6666666666666671E-3</v>
      </c>
      <c r="J8" s="14">
        <f>J7/J4</f>
        <v>0.01</v>
      </c>
      <c r="K8" s="14">
        <f>K7/K4</f>
        <v>0.02</v>
      </c>
      <c r="L8" s="14">
        <f>L7/L4</f>
        <v>0.1</v>
      </c>
    </row>
    <row r="9" spans="2:14" ht="20.149999999999999" customHeight="1" x14ac:dyDescent="0.35">
      <c r="B9" t="s">
        <v>25</v>
      </c>
      <c r="C9" s="3">
        <v>1.5</v>
      </c>
      <c r="D9" s="3">
        <v>1.5</v>
      </c>
      <c r="E9" s="13">
        <v>1.5</v>
      </c>
      <c r="G9" s="15" t="s">
        <v>9</v>
      </c>
      <c r="H9" s="16">
        <f>SUM(H4-H7)</f>
        <v>458</v>
      </c>
      <c r="I9" s="16">
        <f>SUM(I4-I7)</f>
        <v>447</v>
      </c>
      <c r="J9" s="16">
        <f>SUM(J4-J7)</f>
        <v>198</v>
      </c>
      <c r="K9" s="16">
        <f>SUM(K4-K7)</f>
        <v>196</v>
      </c>
      <c r="L9" s="16">
        <f>SUM(L4-L7)</f>
        <v>180</v>
      </c>
    </row>
    <row r="10" spans="2:14" ht="20.149999999999999" customHeight="1" x14ac:dyDescent="0.35">
      <c r="B10" t="s">
        <v>0</v>
      </c>
      <c r="C10" s="3">
        <v>350</v>
      </c>
      <c r="D10" s="3">
        <v>325</v>
      </c>
      <c r="E10" s="13">
        <v>300</v>
      </c>
      <c r="G10" s="17" t="s">
        <v>6</v>
      </c>
      <c r="H10" s="1"/>
      <c r="I10" s="1"/>
      <c r="J10" s="1"/>
      <c r="K10" s="1"/>
      <c r="L10" s="1"/>
    </row>
    <row r="11" spans="2:14" ht="20.149999999999999" customHeight="1" x14ac:dyDescent="0.35">
      <c r="B11" t="s">
        <v>3</v>
      </c>
      <c r="C11" s="3">
        <v>2112</v>
      </c>
      <c r="D11" s="3">
        <v>2112</v>
      </c>
      <c r="E11" s="13">
        <v>2112</v>
      </c>
      <c r="G11" s="2" t="s">
        <v>10</v>
      </c>
      <c r="H11" s="3">
        <v>4</v>
      </c>
      <c r="I11" s="3">
        <v>1</v>
      </c>
      <c r="J11" s="13">
        <v>1</v>
      </c>
      <c r="K11" s="13">
        <v>2</v>
      </c>
      <c r="L11" s="13">
        <v>3</v>
      </c>
    </row>
    <row r="12" spans="2:14" ht="29.25" customHeight="1" x14ac:dyDescent="0.35">
      <c r="B12" s="2" t="s">
        <v>4</v>
      </c>
      <c r="C12" s="3">
        <v>4000</v>
      </c>
      <c r="D12" s="3">
        <v>4000</v>
      </c>
      <c r="E12" s="13">
        <v>4000</v>
      </c>
      <c r="G12" s="2" t="s">
        <v>7</v>
      </c>
      <c r="H12" s="3">
        <v>0</v>
      </c>
      <c r="I12" s="3">
        <v>0</v>
      </c>
      <c r="J12" s="13"/>
      <c r="K12" s="13"/>
      <c r="L12" s="13"/>
    </row>
    <row r="13" spans="2:14" ht="20.149999999999999" customHeight="1" x14ac:dyDescent="0.35">
      <c r="B13" t="s">
        <v>11</v>
      </c>
      <c r="C13" s="3">
        <v>10</v>
      </c>
      <c r="D13" s="3">
        <v>10</v>
      </c>
      <c r="E13" s="13">
        <v>10</v>
      </c>
      <c r="G13" s="2" t="s">
        <v>8</v>
      </c>
      <c r="H13" s="3">
        <v>0</v>
      </c>
      <c r="I13" s="3">
        <v>0</v>
      </c>
      <c r="J13" s="13"/>
      <c r="K13" s="13"/>
      <c r="L13" s="13"/>
    </row>
    <row r="14" spans="2:14" ht="29.25" customHeight="1" thickBot="1" x14ac:dyDescent="0.4">
      <c r="B14" t="s">
        <v>13</v>
      </c>
      <c r="C14" s="3">
        <v>90</v>
      </c>
      <c r="D14" s="3">
        <v>68</v>
      </c>
      <c r="E14" s="13">
        <v>65</v>
      </c>
      <c r="H14" s="1"/>
      <c r="I14" s="1"/>
      <c r="J14" s="1"/>
      <c r="K14" s="1"/>
      <c r="L14" s="1"/>
      <c r="M14" s="18"/>
    </row>
    <row r="15" spans="2:14" ht="29" x14ac:dyDescent="0.35">
      <c r="B15" t="s">
        <v>17</v>
      </c>
      <c r="C15" s="3">
        <v>11500</v>
      </c>
      <c r="D15" s="3">
        <v>11500</v>
      </c>
      <c r="E15" s="13">
        <v>11500</v>
      </c>
      <c r="G15" s="19" t="s">
        <v>21</v>
      </c>
      <c r="H15" s="20">
        <f>SUM(H7*C4*C5)</f>
        <v>656670</v>
      </c>
      <c r="I15" s="20">
        <f>SUM(I7*D4*D5)</f>
        <v>44250</v>
      </c>
      <c r="J15" s="20">
        <f>SUM(J7*$E$4*$E$5)</f>
        <v>26550</v>
      </c>
      <c r="K15" s="20">
        <f>SUM(K7*$E$4*$E$5)</f>
        <v>53100</v>
      </c>
      <c r="L15" s="21">
        <f>SUM(L7*$E$4*$E$5)</f>
        <v>265500</v>
      </c>
    </row>
    <row r="16" spans="2:14" ht="58" x14ac:dyDescent="0.35">
      <c r="B16" s="2" t="s">
        <v>22</v>
      </c>
      <c r="C16" s="3">
        <v>9.5</v>
      </c>
      <c r="D16" s="3">
        <v>9.5</v>
      </c>
      <c r="E16" s="13">
        <v>9.5</v>
      </c>
      <c r="G16" s="22" t="s">
        <v>31</v>
      </c>
      <c r="H16" s="23">
        <f>SUM(H5*C19+H11*C12)</f>
        <v>351000</v>
      </c>
      <c r="I16" s="23">
        <f>SUM(I5*D19+I11*D12)</f>
        <v>11530</v>
      </c>
      <c r="J16" s="23">
        <f>SUM(J5*$E$19+J11*$E$12)</f>
        <v>9400</v>
      </c>
      <c r="K16" s="23">
        <f>SUM(K5*$E$19+K11*$E$12)</f>
        <v>18800</v>
      </c>
      <c r="L16" s="24">
        <f>SUM(L5*$E$19+L11*$E$12)</f>
        <v>113250</v>
      </c>
      <c r="N16" s="2"/>
    </row>
    <row r="17" spans="2:14" ht="36.75" customHeight="1" thickBot="1" x14ac:dyDescent="0.4">
      <c r="B17" s="2" t="s">
        <v>19</v>
      </c>
      <c r="C17" s="3">
        <v>2</v>
      </c>
      <c r="D17" s="3">
        <v>2</v>
      </c>
      <c r="E17" s="13">
        <v>2</v>
      </c>
      <c r="G17" s="25" t="s">
        <v>20</v>
      </c>
      <c r="H17" s="26">
        <f>SUM(H7*C20)</f>
        <v>212438.21052631576</v>
      </c>
      <c r="I17" s="26">
        <f>SUM(I7*D20)</f>
        <v>15061.65789473684</v>
      </c>
      <c r="J17" s="26">
        <f>SUM(J7*$E$20)</f>
        <v>9966.1052631578932</v>
      </c>
      <c r="K17" s="26">
        <f>SUM(K7*$E$20)</f>
        <v>19932.210526315786</v>
      </c>
      <c r="L17" s="27">
        <f>SUM(L7*$E$20)</f>
        <v>99661.052631578932</v>
      </c>
    </row>
    <row r="18" spans="2:14" ht="21.75" customHeight="1" thickBot="1" x14ac:dyDescent="0.4">
      <c r="C18"/>
      <c r="D18"/>
      <c r="E18"/>
    </row>
    <row r="19" spans="2:14" ht="60.75" customHeight="1" thickBot="1" x14ac:dyDescent="0.5">
      <c r="B19" s="19" t="s">
        <v>45</v>
      </c>
      <c r="C19" s="28">
        <f>SUM(C7+C8*C10+C13*C14)</f>
        <v>1675</v>
      </c>
      <c r="D19" s="28">
        <f>SUM(D7+D8*D10+D13*D14)</f>
        <v>1255</v>
      </c>
      <c r="E19" s="29">
        <f>SUM(E7+E8*E10+E13*E14)</f>
        <v>1350</v>
      </c>
      <c r="G19" s="30" t="s">
        <v>46</v>
      </c>
      <c r="H19" s="31" t="s">
        <v>43</v>
      </c>
      <c r="I19" s="31" t="s">
        <v>44</v>
      </c>
      <c r="J19" s="31" t="s">
        <v>40</v>
      </c>
      <c r="K19" s="32" t="s">
        <v>30</v>
      </c>
      <c r="L19" s="33" t="s">
        <v>2</v>
      </c>
    </row>
    <row r="20" spans="2:14" ht="78.75" customHeight="1" thickTop="1" thickBot="1" x14ac:dyDescent="0.5">
      <c r="B20" s="34" t="s">
        <v>50</v>
      </c>
      <c r="C20" s="35">
        <f>SUM(C11+C9*C10+(C15*(C17/C16)))</f>
        <v>5058.0526315789466</v>
      </c>
      <c r="D20" s="35">
        <f>SUM(D11+D9*D10+(D15*(D17/D16)))</f>
        <v>5020.5526315789466</v>
      </c>
      <c r="E20" s="36">
        <f>SUM(E11+E9*E10+(E15*(E17/E16)))</f>
        <v>4983.0526315789466</v>
      </c>
      <c r="G20" s="37" t="s">
        <v>47</v>
      </c>
      <c r="H20" s="38">
        <f>SUM(H12+H13+H17+H15+H16)</f>
        <v>1220108.2105263157</v>
      </c>
      <c r="I20" s="38">
        <f>SUM(I12+I13+I17+I15+I16)</f>
        <v>70841.65789473684</v>
      </c>
      <c r="J20" s="38">
        <f>SUM(J12+J13+J17+J15+J16)</f>
        <v>45916.105263157893</v>
      </c>
      <c r="K20" s="38">
        <f>SUM(K12+K13+K17+K15+K16)</f>
        <v>91832.210526315786</v>
      </c>
      <c r="L20" s="39">
        <f>SUM(L12+L13+L17+L15+L16)</f>
        <v>478411.05263157893</v>
      </c>
    </row>
    <row r="21" spans="2:14" x14ac:dyDescent="0.35">
      <c r="G21" s="40"/>
      <c r="L21" s="41"/>
    </row>
    <row r="22" spans="2:14" ht="18.5" x14ac:dyDescent="0.45">
      <c r="G22" s="42" t="s">
        <v>34</v>
      </c>
      <c r="H22" s="43">
        <f>SUM(H20/(H9*C5))</f>
        <v>50.263994830943219</v>
      </c>
      <c r="I22" s="43">
        <f>SUM(I20/(I9*D5))</f>
        <v>3.1696491228070176</v>
      </c>
      <c r="J22" s="43">
        <f>SUM(J20/(J9*$E$5))</f>
        <v>5.1533227006911213</v>
      </c>
      <c r="K22" s="43">
        <f>SUM(K20/(K9*$E$5))</f>
        <v>10.411815252416757</v>
      </c>
      <c r="L22" s="44">
        <f>SUM(L20/(L9*$E$5))</f>
        <v>59.063092917478883</v>
      </c>
    </row>
    <row r="23" spans="2:14" ht="18.5" x14ac:dyDescent="0.45">
      <c r="G23" s="42"/>
      <c r="L23" s="41"/>
    </row>
    <row r="24" spans="2:14" ht="18.5" x14ac:dyDescent="0.45">
      <c r="G24" s="42" t="s">
        <v>35</v>
      </c>
      <c r="H24" s="43">
        <f>SUM(H20/H9)</f>
        <v>2663.9917260399907</v>
      </c>
      <c r="I24" s="43">
        <f>SUM(I20/I9)</f>
        <v>158.48245614035088</v>
      </c>
      <c r="J24" s="43">
        <f>SUM(J20/J9)</f>
        <v>231.89952153110048</v>
      </c>
      <c r="K24" s="43">
        <f>SUM(K20/K9)</f>
        <v>468.53168635875403</v>
      </c>
      <c r="L24" s="44">
        <f>SUM(L20/L9)</f>
        <v>2657.8391812865498</v>
      </c>
    </row>
    <row r="25" spans="2:14" x14ac:dyDescent="0.35">
      <c r="G25" s="45"/>
      <c r="L25" s="41"/>
    </row>
    <row r="26" spans="2:14" ht="33.5" thickBot="1" x14ac:dyDescent="0.4">
      <c r="G26" s="34" t="s">
        <v>48</v>
      </c>
      <c r="H26" s="46">
        <f>SUM(H20-$J$20)</f>
        <v>1174192.1052631577</v>
      </c>
      <c r="I26" s="46">
        <f>SUM(I20-$J$20)</f>
        <v>24925.552631578947</v>
      </c>
      <c r="J26" s="46"/>
      <c r="K26" s="46">
        <f>SUM(K20-$J$20)</f>
        <v>45916.105263157893</v>
      </c>
      <c r="L26" s="47">
        <f>SUM(L20-$J$20)</f>
        <v>432494.94736842101</v>
      </c>
      <c r="N26" s="48"/>
    </row>
    <row r="27" spans="2:14" x14ac:dyDescent="0.35">
      <c r="N27" s="48"/>
    </row>
    <row r="28" spans="2:14" x14ac:dyDescent="0.35">
      <c r="N28" s="48"/>
    </row>
    <row r="29" spans="2:14" x14ac:dyDescent="0.35">
      <c r="H29" s="1"/>
      <c r="I29" s="1"/>
      <c r="J29" s="1"/>
      <c r="K29" s="1"/>
      <c r="L29" s="1"/>
      <c r="N29" s="48"/>
    </row>
    <row r="30" spans="2:14" x14ac:dyDescent="0.35">
      <c r="N30" s="48"/>
    </row>
    <row r="31" spans="2:14" ht="16.5" x14ac:dyDescent="0.35">
      <c r="N31" s="49"/>
    </row>
  </sheetData>
  <sheetProtection algorithmName="SHA-512" hashValue="64/MDtfTaigjH9LFZ1rMsRnZKceQJEK1mRkFcKaEGFyexIdKNgioGcKgU0ILXwloNRM7JPMOxCVqd6l+OScKjg==" saltValue="fesmHrFup6/Y43oB+ZoNlw==" spinCount="100000" sheet="1" objects="1" scenarios="1"/>
  <protectedRanges>
    <protectedRange sqref="N7:N8" name="Område3"/>
    <protectedRange sqref="C4:D20" name="Område1"/>
    <protectedRange sqref="H4:I5 H7:I7 H11:I13" name="Område2"/>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38ADD545A45F9F43AED6EBA40EC1AE5C" ma:contentTypeVersion="9" ma:contentTypeDescription="Skapa ett nytt dokument." ma:contentTypeScope="" ma:versionID="e6cc05117da2a1531d1cb2bc4b26c567">
  <xsd:schema xmlns:xsd="http://www.w3.org/2001/XMLSchema" xmlns:xs="http://www.w3.org/2001/XMLSchema" xmlns:p="http://schemas.microsoft.com/office/2006/metadata/properties" xmlns:ns2="25e3b96d-f944-4d96-82e3-ff99979a0fcb" xmlns:ns3="dc9bf6b0-c037-4e8f-b370-165ec66c887d" targetNamespace="http://schemas.microsoft.com/office/2006/metadata/properties" ma:root="true" ma:fieldsID="e831eb90a54ab2f06cde4738dd6cfc1c" ns2:_="" ns3:_="">
    <xsd:import namespace="25e3b96d-f944-4d96-82e3-ff99979a0fcb"/>
    <xsd:import namespace="dc9bf6b0-c037-4e8f-b370-165ec66c8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e3b96d-f944-4d96-82e3-ff99979a0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eringar" ma:readOnly="false" ma:fieldId="{5cf76f15-5ced-4ddc-b409-7134ff3c332f}" ma:taxonomyMulti="true" ma:sspId="0c09989d-0d0d-4800-b825-09a4362058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9bf6b0-c037-4e8f-b370-165ec66c887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dexed="true"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element name="TaxCatchAll" ma:index="25" nillable="true" ma:displayName="Taxonomy Catch All Column" ma:hidden="true" ma:list="{7a3e6b77-d235-4b30-b632-beec0513760d}" ma:internalName="TaxCatchAll" ma:showField="CatchAllData" ma:web="dc9bf6b0-c037-4e8f-b370-165ec66c8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c9bf6b0-c037-4e8f-b370-165ec66c887d">SQMHNX6NJ7S5-386207687-16533</_dlc_DocId>
    <_dlc_DocIdUrl xmlns="dc9bf6b0-c037-4e8f-b370-165ec66c887d">
      <Url>https://svdhv.sharepoint.com/Intranet/arbetsrum/A2/_layouts/15/DocIdRedir.aspx?ID=SQMHNX6NJ7S5-386207687-16533</Url>
      <Description>SQMHNX6NJ7S5-386207687-16533</Description>
    </_dlc_DocIdUrl>
    <lcf76f155ced4ddcb4097134ff3c332f xmlns="25e3b96d-f944-4d96-82e3-ff99979a0fcb">
      <Terms xmlns="http://schemas.microsoft.com/office/infopath/2007/PartnerControls"/>
    </lcf76f155ced4ddcb4097134ff3c332f>
    <TaxCatchAll xmlns="dc9bf6b0-c037-4e8f-b370-165ec66c887d" xsi:nil="true"/>
  </documentManagement>
</p:properties>
</file>

<file path=customXml/itemProps1.xml><?xml version="1.0" encoding="utf-8"?>
<ds:datastoreItem xmlns:ds="http://schemas.openxmlformats.org/officeDocument/2006/customXml" ds:itemID="{1F35E18D-70FE-4B27-AD83-C2FC52997E39}">
  <ds:schemaRefs>
    <ds:schemaRef ds:uri="http://schemas.microsoft.com/sharepoint/v3/contenttype/forms"/>
  </ds:schemaRefs>
</ds:datastoreItem>
</file>

<file path=customXml/itemProps2.xml><?xml version="1.0" encoding="utf-8"?>
<ds:datastoreItem xmlns:ds="http://schemas.openxmlformats.org/officeDocument/2006/customXml" ds:itemID="{12604CC3-223C-4A49-85E6-33D175C3FA31}">
  <ds:schemaRefs>
    <ds:schemaRef ds:uri="http://schemas.microsoft.com/sharepoint/events"/>
  </ds:schemaRefs>
</ds:datastoreItem>
</file>

<file path=customXml/itemProps3.xml><?xml version="1.0" encoding="utf-8"?>
<ds:datastoreItem xmlns:ds="http://schemas.openxmlformats.org/officeDocument/2006/customXml" ds:itemID="{EF101599-5829-4982-BF07-F7773A43E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e3b96d-f944-4d96-82e3-ff99979a0fcb"/>
    <ds:schemaRef ds:uri="dc9bf6b0-c037-4e8f-b370-165ec66c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E5B3043-194A-452F-87F4-27533020C48F}">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25e3b96d-f944-4d96-82e3-ff99979a0fcb"/>
    <ds:schemaRef ds:uri="dc9bf6b0-c037-4e8f-b370-165ec66c887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Mycoplasmakalkyl Köttraskalv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Borgenvall</dc:creator>
  <cp:keywords/>
  <dc:description/>
  <cp:lastModifiedBy>Lena Stengärde</cp:lastModifiedBy>
  <cp:revision/>
  <cp:lastPrinted>2026-03-02T12:15:54Z</cp:lastPrinted>
  <dcterms:created xsi:type="dcterms:W3CDTF">2018-05-30T09:29:25Z</dcterms:created>
  <dcterms:modified xsi:type="dcterms:W3CDTF">2026-05-12T15:22:46Z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0x01010038ADD545A45F9F43AED6EBA40EC1AE5C</vt:lpwstr>
  </property>
  <property fmtid="{D5CDD505-2E9C-101B-9397-08002B2CF9AE}" pid="3" name="_dlc_DocIdItemGuid">
    <vt:lpwstr>d3ee3113-b249-43e8-aadb-9386f845d8df</vt:lpwstr>
  </property>
  <property fmtid="{D5CDD505-2E9C-101B-9397-08002B2CF9AE}" pid="4" name="MediaServiceImageTags">
    <vt:lpwstr/>
  </property>
</Properties>
</file>